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hare\отчеты\020. ОМТС\Конкурентные\Закупки 2026\ЦЗ\ЦЗ-21-26 Тиристорный\Тендер\"/>
    </mc:Choice>
  </mc:AlternateContent>
  <xr:revisionPtr revIDLastSave="0" documentId="13_ncr:1_{9E7D70A4-EDE9-4A55-A3EC-2A0900F97372}" xr6:coauthVersionLast="36" xr6:coauthVersionMax="40" xr10:uidLastSave="{00000000-0000-0000-0000-000000000000}"/>
  <bookViews>
    <workbookView xWindow="0" yWindow="0" windowWidth="38400" windowHeight="17505" xr2:uid="{20B9E98D-2EF1-46D3-9DD7-9256C3EF74F3}"/>
  </bookViews>
  <sheets>
    <sheet name="КК Тиристорный возбудитель" sheetId="2" r:id="rId1"/>
    <sheet name="ОКПД2" sheetId="1" r:id="rId2"/>
    <sheet name="Поставщики" sheetId="3" r:id="rId3"/>
  </sheets>
  <definedNames>
    <definedName name="_xlnm._FilterDatabase" localSheetId="0" hidden="1">'КК Тиристорный возбудитель'!$A$7:$X$23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2" l="1"/>
  <c r="W9" i="2" s="1"/>
  <c r="F8" i="2" l="1"/>
  <c r="A22" i="2"/>
  <c r="A21" i="2"/>
  <c r="A20" i="2"/>
  <c r="W10" i="2"/>
  <c r="U8" i="2"/>
  <c r="Q10" i="2"/>
  <c r="Q9" i="2"/>
  <c r="N10" i="2"/>
  <c r="O8" i="2"/>
  <c r="N9" i="2" s="1"/>
  <c r="A19" i="2"/>
  <c r="A18" i="2"/>
  <c r="A17" i="2"/>
  <c r="T10" i="2"/>
  <c r="K10" i="2"/>
  <c r="H10" i="2"/>
  <c r="E10" i="2"/>
  <c r="K9" i="2"/>
  <c r="H9" i="2"/>
  <c r="E9" i="2"/>
  <c r="T9" i="2"/>
  <c r="M8" i="2"/>
  <c r="J8" i="2"/>
  <c r="G8" i="2"/>
  <c r="X8" i="2" l="1"/>
</calcChain>
</file>

<file path=xl/sharedStrings.xml><?xml version="1.0" encoding="utf-8"?>
<sst xmlns="http://schemas.openxmlformats.org/spreadsheetml/2006/main" count="97" uniqueCount="73">
  <si>
    <t>№ п/п</t>
  </si>
  <si>
    <t>Категории</t>
  </si>
  <si>
    <t>Кол-во</t>
  </si>
  <si>
    <t>ИЦИ</t>
  </si>
  <si>
    <t>Минимальная цена, руб. с учетом налогов и сборов</t>
  </si>
  <si>
    <t>Начальная (минимальной) цена, руб. с учетом налогов и с боров</t>
  </si>
  <si>
    <t>КП 1</t>
  </si>
  <si>
    <t>С учетом всех налогов и сборов</t>
  </si>
  <si>
    <t>Без учета всех налогов и сборов</t>
  </si>
  <si>
    <t>КП 2</t>
  </si>
  <si>
    <t>КП 3</t>
  </si>
  <si>
    <t>КП 4</t>
  </si>
  <si>
    <t>Электропроект</t>
  </si>
  <si>
    <t>ИНВОЛЬТ</t>
  </si>
  <si>
    <t>НИПОМ</t>
  </si>
  <si>
    <t xml:space="preserve">Тиристорный возбудитель серии ВТЕ-320-115-В-1 УХЛ4 IP21 </t>
  </si>
  <si>
    <t>шт</t>
  </si>
  <si>
    <t>Тиристорный возбудитель ВТЕ-320-115Н УХЛ4</t>
  </si>
  <si>
    <t>Тиристорный возбудитель ВТЕ- 320-115-В-1 УХЛ4 IP21в комплекте с согласующим трансформатором ТСЗП-80/0,7</t>
  </si>
  <si>
    <t>Тиристорный возбудитель ВТЕ- 320-115-В-1 УХЛ4 IP54 в комплекте с согласующим трансформатором ТСЗП-63/0,7</t>
  </si>
  <si>
    <t>ИТОГО (с учетом всех налогов и сборов):</t>
  </si>
  <si>
    <t>ИТОГО (без учета всех налогов и сборов):</t>
  </si>
  <si>
    <t>Технические характеристики:</t>
  </si>
  <si>
    <t xml:space="preserve">в соответствии с ТЗ </t>
  </si>
  <si>
    <t>Срок поставки товара:</t>
  </si>
  <si>
    <t>130 к.д.</t>
  </si>
  <si>
    <t>Условия платежей (указывается по ИЦИ):</t>
  </si>
  <si>
    <t>в соответствии с ТЗ</t>
  </si>
  <si>
    <t>50% аванс 50% отсрочка</t>
  </si>
  <si>
    <t>Стоимость доставки</t>
  </si>
  <si>
    <t>Срок действия цены (для КП)</t>
  </si>
  <si>
    <t>6 месяцев</t>
  </si>
  <si>
    <t>до 31.12.26</t>
  </si>
  <si>
    <t>30к.д.</t>
  </si>
  <si>
    <t>Мероприятия по поиску ИЦИ:
*В соответствии с пунктом 7.1.3. ч. 7 ст. 4.1. ПоЗ в целях получения ценовой информации в отношении товара, работы, услуги могут использоваться:
1. ответы на адресный запрос КП № 2026/З/2 от 27.01.2026 о предоставлении ценовой информации не менее трем поставщикам (исполнителям, подрядчикам), информация о которых имеется в свободном доступе (в частности, опубликована в печати, размещена на сайтах в сети "Интернет");
Для получения ИЦИ был выполнен минимально необходимый набор действий в следующем порядке:
2. Расчет выполнен согласно пункту 7.1.6. ч. 7 ст. 4.1. ПОЗ: НМЦ обосновывается методом сопоставимых рыночных цен по 
следующей формуле: НМЦ = ∑An/n,
где An - ценовая информация относительно объекта закупки;
n – Количество источников ценовой информации. 
3. Приложения:</t>
  </si>
  <si>
    <t>КП 5</t>
  </si>
  <si>
    <t>Возбудитель тиристорный ВТЕ 320-115-1-11 УХЛ4 в комплекте с согласующим трансформатором ТС3П</t>
  </si>
  <si>
    <t>90 к.д.</t>
  </si>
  <si>
    <t>КП 6</t>
  </si>
  <si>
    <t>Возбудитель тиристорный ВТЕ-315-115-111012-УХЛ4 IP 21</t>
  </si>
  <si>
    <t>100% аванс</t>
  </si>
  <si>
    <t>68 к.д</t>
  </si>
  <si>
    <t>Способ проведения закупки: конкурентная (Запрос предложений в электронной форме)</t>
  </si>
  <si>
    <t>Ед. Изм.</t>
  </si>
  <si>
    <t>27.11.50.120 (Основной) Преобразователи электрические статические</t>
  </si>
  <si>
    <t xml:space="preserve">27.11.61.110 — комплектующие (запасные части) электродвигателей. </t>
  </si>
  <si>
    <t>27.90.40.190 — оборудование электрическое прочее, не включенное в другие группировки.</t>
  </si>
  <si>
    <t>Юшков Константин &lt;mail@elp.ru&gt;</t>
  </si>
  <si>
    <t>www.elp.ru</t>
  </si>
  <si>
    <t>Наименование</t>
  </si>
  <si>
    <t>почта</t>
  </si>
  <si>
    <t>сайт</t>
  </si>
  <si>
    <t>телефон</t>
  </si>
  <si>
    <t>/343/254-78-90, 254-43-09
Юшков К.Л. 319-93-11</t>
  </si>
  <si>
    <t>Добкин Вячеслав &lt;dobkin@involt.ru&gt;</t>
  </si>
  <si>
    <t xml:space="preserve">T: +7 (343) 302-08-20 
M: +7 (919) 360-45-55 </t>
  </si>
  <si>
    <t>www.involt.ru</t>
  </si>
  <si>
    <t>Завод преобразовательной техники &lt;zptacdc@mail.ru&gt;</t>
  </si>
  <si>
    <t>www.zpt.com.ru</t>
  </si>
  <si>
    <t>Тел.: +7(915) 485-88-83</t>
  </si>
  <si>
    <t>ООО "Завод преобразовательной техники"</t>
  </si>
  <si>
    <t xml:space="preserve">ООО "ТД "ИНТМАШ" </t>
  </si>
  <si>
    <t>nvv@tdintmash.ru</t>
  </si>
  <si>
    <t>https://intmash.ru/ru/</t>
  </si>
  <si>
    <t>раб. тел.: +7 812 468 00 42 (доб. 710)
моб. тел: +7 931 967 83 88</t>
  </si>
  <si>
    <t>Ершов Владислав Вячеславович &lt;v.ershov@nipom.ru&gt;</t>
  </si>
  <si>
    <t xml:space="preserve">    +7 (8313) 243 888, доб. 1059
        +7-962-518-2439
    +7 (8313) 243 871</t>
  </si>
  <si>
    <t>Привод Плюс</t>
  </si>
  <si>
    <t>Анна Илющенкова &lt;iaa@privodplus.ru&gt;</t>
  </si>
  <si>
    <t xml:space="preserve"> +7 (495) 120-70-50, доб 116</t>
  </si>
  <si>
    <t>Тиристорный возбудитель серии ВТЕ-320-115-В-1 УХЛ4 IP54</t>
  </si>
  <si>
    <t>Таблица расчета начальной (Максимальной) цены на поставку монтаж и ПНР Тиристорный возбудитель серии ВТЕ-320-115-В-1 УХЛ4 IP54</t>
  </si>
  <si>
    <t xml:space="preserve">
Вывод: Максимальная цена договора на поставку Тиристорный возбудитель серии ВТЕ-320-115-В-1 УХЛ4 IP21 для нужд ПАО «ЮГК» составляет 1 186 311,08 руб. (один миллион сто восемьдесят шесть тысяч триста одиннадцать рублей 08 копеек ) с учетом всех налогов и сборов.
Расчет НМЦ составил:
Полякова Н.Г       _______________________ (Подпись) 
Согласовано:
Гуляева Е.В.        _______________________ (Подпись)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</si>
</sst>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;[Red]#,##0.00"/>
  </numFmts>
  <fonts count="15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color theme="1"/>
      <name val="Arial"/>
      <family val="2"/>
      <charset val="204"/>
    </font>
    <font>
      <sz val="16"/>
      <color rgb="FF0F1115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horizontal="left" vertical="center"/>
    </xf>
    <xf numFmtId="0" fontId="7" fillId="0" borderId="0">
      <alignment horizontal="left" vertical="center"/>
    </xf>
    <xf numFmtId="0" fontId="11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4" fontId="2" fillId="0" borderId="18" xfId="1" applyNumberFormat="1" applyFont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18" xfId="2" quotePrefix="1" applyFont="1" applyBorder="1" applyAlignment="1">
      <alignment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4" fillId="0" borderId="7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3"/>
    <xf numFmtId="0" fontId="12" fillId="0" borderId="0" xfId="0" applyFont="1"/>
    <xf numFmtId="0" fontId="13" fillId="0" borderId="0" xfId="0" applyFont="1"/>
    <xf numFmtId="0" fontId="14" fillId="0" borderId="0" xfId="3" applyFont="1"/>
    <xf numFmtId="0" fontId="12" fillId="0" borderId="0" xfId="0" applyFont="1" applyAlignment="1">
      <alignment wrapText="1"/>
    </xf>
    <xf numFmtId="14" fontId="1" fillId="0" borderId="24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1" fillId="0" borderId="2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4" fontId="9" fillId="0" borderId="21" xfId="2" quotePrefix="1" applyNumberFormat="1" applyFont="1" applyBorder="1" applyAlignment="1">
      <alignment horizontal="center" vertical="center" wrapText="1"/>
    </xf>
    <xf numFmtId="4" fontId="9" fillId="0" borderId="22" xfId="2" quotePrefix="1" applyNumberFormat="1" applyFont="1" applyBorder="1" applyAlignment="1">
      <alignment horizontal="center" vertical="center" wrapText="1"/>
    </xf>
    <xf numFmtId="4" fontId="9" fillId="0" borderId="23" xfId="2" quotePrefix="1" applyNumberFormat="1" applyFont="1" applyBorder="1" applyAlignment="1">
      <alignment horizontal="center" vertical="center" wrapText="1"/>
    </xf>
    <xf numFmtId="4" fontId="9" fillId="0" borderId="24" xfId="2" quotePrefix="1" applyNumberFormat="1" applyFont="1" applyBorder="1" applyAlignment="1">
      <alignment horizontal="center" vertical="center" wrapText="1"/>
    </xf>
    <xf numFmtId="4" fontId="9" fillId="0" borderId="25" xfId="2" quotePrefix="1" applyNumberFormat="1" applyFont="1" applyBorder="1" applyAlignment="1">
      <alignment horizontal="center" vertical="center" wrapText="1"/>
    </xf>
    <xf numFmtId="4" fontId="9" fillId="0" borderId="26" xfId="2" quotePrefix="1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4">
    <cellStyle name="S4" xfId="2" xr:uid="{A9A08B9F-D980-4BD6-8391-C3B251299024}"/>
    <cellStyle name="S8" xfId="1" xr:uid="{5B7F4941-3B4B-48A4-8579-A13E8DD5A6BF}"/>
    <cellStyle name="Гиперссылка" xfId="3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pt.com.ru/" TargetMode="External"/><Relationship Id="rId2" Type="http://schemas.openxmlformats.org/officeDocument/2006/relationships/hyperlink" Target="http://www.involt.ru/" TargetMode="External"/><Relationship Id="rId1" Type="http://schemas.openxmlformats.org/officeDocument/2006/relationships/hyperlink" Target="http://www.elp.ru/" TargetMode="External"/><Relationship Id="rId5" Type="http://schemas.openxmlformats.org/officeDocument/2006/relationships/hyperlink" Target="https://intmash.ru/ru/" TargetMode="External"/><Relationship Id="rId4" Type="http://schemas.openxmlformats.org/officeDocument/2006/relationships/hyperlink" Target="mailto:nvv@tdintmash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6970-B482-42B1-BCA2-0F7FA1ABEEB0}">
  <dimension ref="A1:X23"/>
  <sheetViews>
    <sheetView tabSelected="1" view="pageBreakPreview" zoomScale="70" zoomScaleNormal="70" workbookViewId="0">
      <pane xSplit="4" ySplit="7" topLeftCell="I8" activePane="bottomRight" state="frozen"/>
      <selection pane="topRight" activeCell="F1" sqref="F1"/>
      <selection pane="bottomLeft" activeCell="A8" sqref="A8"/>
      <selection pane="bottomRight" activeCell="E3" sqref="E3:V3"/>
    </sheetView>
  </sheetViews>
  <sheetFormatPr defaultRowHeight="15" x14ac:dyDescent="0.25"/>
  <cols>
    <col min="1" max="1" width="9.7109375" customWidth="1"/>
    <col min="2" max="2" width="27.140625" customWidth="1"/>
    <col min="3" max="3" width="8.7109375" customWidth="1"/>
    <col min="4" max="4" width="15.42578125" customWidth="1"/>
    <col min="5" max="5" width="16.85546875" customWidth="1"/>
    <col min="6" max="6" width="19.28515625" customWidth="1"/>
    <col min="7" max="7" width="18.5703125" customWidth="1"/>
    <col min="8" max="8" width="22.5703125" style="32" customWidth="1"/>
    <col min="9" max="9" width="19" customWidth="1"/>
    <col min="10" max="10" width="16.140625" customWidth="1"/>
    <col min="11" max="11" width="23.5703125" customWidth="1"/>
    <col min="12" max="12" width="19.5703125" customWidth="1"/>
    <col min="13" max="13" width="17.85546875" customWidth="1"/>
    <col min="14" max="14" width="23.42578125" customWidth="1"/>
    <col min="15" max="15" width="17.85546875" customWidth="1"/>
    <col min="16" max="16" width="18.85546875" customWidth="1"/>
    <col min="17" max="17" width="25.140625" customWidth="1"/>
    <col min="18" max="19" width="18.85546875" customWidth="1"/>
    <col min="20" max="20" width="20" customWidth="1"/>
    <col min="21" max="21" width="16.5703125" customWidth="1"/>
    <col min="22" max="22" width="17.140625" customWidth="1"/>
    <col min="23" max="23" width="19.42578125" customWidth="1"/>
    <col min="24" max="24" width="18.140625" customWidth="1"/>
  </cols>
  <sheetData>
    <row r="1" spans="1:24" ht="21" thickBot="1" x14ac:dyDescent="0.3">
      <c r="A1" s="77" t="s">
        <v>71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9"/>
    </row>
    <row r="2" spans="1:24" ht="21" thickBot="1" x14ac:dyDescent="0.3">
      <c r="A2" s="80" t="s">
        <v>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2"/>
    </row>
    <row r="3" spans="1:24" ht="21" customHeight="1" thickBot="1" x14ac:dyDescent="0.3">
      <c r="A3" s="83" t="s">
        <v>0</v>
      </c>
      <c r="B3" s="86" t="s">
        <v>1</v>
      </c>
      <c r="C3" s="44" t="s">
        <v>43</v>
      </c>
      <c r="D3" s="89" t="s">
        <v>2</v>
      </c>
      <c r="E3" s="44" t="s">
        <v>3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92" t="s">
        <v>4</v>
      </c>
      <c r="X3" s="92" t="s">
        <v>5</v>
      </c>
    </row>
    <row r="4" spans="1:24" ht="20.25" x14ac:dyDescent="0.25">
      <c r="A4" s="84"/>
      <c r="B4" s="87"/>
      <c r="C4" s="45"/>
      <c r="D4" s="90"/>
      <c r="E4" s="1" t="s">
        <v>6</v>
      </c>
      <c r="F4" s="95" t="s">
        <v>7</v>
      </c>
      <c r="G4" s="98" t="s">
        <v>8</v>
      </c>
      <c r="H4" s="2" t="s">
        <v>9</v>
      </c>
      <c r="I4" s="44" t="s">
        <v>7</v>
      </c>
      <c r="J4" s="101" t="s">
        <v>8</v>
      </c>
      <c r="K4" s="1" t="s">
        <v>10</v>
      </c>
      <c r="L4" s="44" t="s">
        <v>7</v>
      </c>
      <c r="M4" s="47" t="s">
        <v>8</v>
      </c>
      <c r="N4" s="1" t="s">
        <v>11</v>
      </c>
      <c r="O4" s="44" t="s">
        <v>7</v>
      </c>
      <c r="P4" s="47" t="s">
        <v>8</v>
      </c>
      <c r="Q4" s="1" t="s">
        <v>35</v>
      </c>
      <c r="R4" s="44" t="s">
        <v>7</v>
      </c>
      <c r="S4" s="47" t="s">
        <v>8</v>
      </c>
      <c r="T4" s="1" t="s">
        <v>38</v>
      </c>
      <c r="U4" s="44" t="s">
        <v>7</v>
      </c>
      <c r="V4" s="47" t="s">
        <v>8</v>
      </c>
      <c r="W4" s="93"/>
      <c r="X4" s="93"/>
    </row>
    <row r="5" spans="1:24" ht="20.25" x14ac:dyDescent="0.25">
      <c r="A5" s="84"/>
      <c r="B5" s="87"/>
      <c r="C5" s="45"/>
      <c r="D5" s="90"/>
      <c r="E5" s="3"/>
      <c r="F5" s="96"/>
      <c r="G5" s="99"/>
      <c r="H5" s="3"/>
      <c r="I5" s="45"/>
      <c r="J5" s="102"/>
      <c r="K5" s="4"/>
      <c r="L5" s="45"/>
      <c r="M5" s="48"/>
      <c r="N5" s="4"/>
      <c r="O5" s="45"/>
      <c r="P5" s="48"/>
      <c r="Q5" s="4"/>
      <c r="R5" s="45"/>
      <c r="S5" s="48"/>
      <c r="T5" s="4"/>
      <c r="U5" s="45"/>
      <c r="V5" s="48"/>
      <c r="W5" s="93"/>
      <c r="X5" s="93"/>
    </row>
    <row r="6" spans="1:24" ht="20.25" x14ac:dyDescent="0.25">
      <c r="A6" s="84"/>
      <c r="B6" s="87"/>
      <c r="C6" s="45"/>
      <c r="D6" s="90"/>
      <c r="E6" s="5"/>
      <c r="F6" s="96"/>
      <c r="G6" s="99"/>
      <c r="H6" s="5"/>
      <c r="I6" s="45"/>
      <c r="J6" s="102"/>
      <c r="K6" s="6"/>
      <c r="L6" s="45"/>
      <c r="M6" s="48"/>
      <c r="N6" s="6"/>
      <c r="O6" s="45"/>
      <c r="P6" s="48"/>
      <c r="Q6" s="6"/>
      <c r="R6" s="45"/>
      <c r="S6" s="48"/>
      <c r="T6" s="6"/>
      <c r="U6" s="45"/>
      <c r="V6" s="48"/>
      <c r="W6" s="93"/>
      <c r="X6" s="93"/>
    </row>
    <row r="7" spans="1:24" ht="21" thickBot="1" x14ac:dyDescent="0.3">
      <c r="A7" s="85"/>
      <c r="B7" s="88"/>
      <c r="C7" s="46"/>
      <c r="D7" s="91"/>
      <c r="E7" s="7">
        <v>1</v>
      </c>
      <c r="F7" s="97"/>
      <c r="G7" s="100"/>
      <c r="H7" s="8">
        <v>2</v>
      </c>
      <c r="I7" s="46"/>
      <c r="J7" s="103"/>
      <c r="K7" s="9">
        <v>3</v>
      </c>
      <c r="L7" s="46"/>
      <c r="M7" s="49"/>
      <c r="N7" s="9">
        <v>4</v>
      </c>
      <c r="O7" s="46"/>
      <c r="P7" s="49"/>
      <c r="Q7" s="9">
        <v>5</v>
      </c>
      <c r="R7" s="46"/>
      <c r="S7" s="49"/>
      <c r="T7" s="9">
        <v>6</v>
      </c>
      <c r="U7" s="46"/>
      <c r="V7" s="49"/>
      <c r="W7" s="94"/>
      <c r="X7" s="94"/>
    </row>
    <row r="8" spans="1:24" ht="202.5" customHeight="1" thickBot="1" x14ac:dyDescent="0.3">
      <c r="A8" s="10">
        <v>1</v>
      </c>
      <c r="B8" s="11" t="s">
        <v>70</v>
      </c>
      <c r="C8" s="12" t="s">
        <v>16</v>
      </c>
      <c r="D8" s="13">
        <v>1</v>
      </c>
      <c r="E8" s="14" t="s">
        <v>17</v>
      </c>
      <c r="F8" s="15">
        <f>671000+549000</f>
        <v>1220000</v>
      </c>
      <c r="G8" s="15">
        <f>F8/1.22</f>
        <v>1000000</v>
      </c>
      <c r="H8" s="16" t="s">
        <v>18</v>
      </c>
      <c r="I8" s="15">
        <v>982500</v>
      </c>
      <c r="J8" s="15">
        <f>I8/1.22</f>
        <v>805327.86885245901</v>
      </c>
      <c r="K8" s="17" t="s">
        <v>19</v>
      </c>
      <c r="L8" s="18">
        <v>1056520</v>
      </c>
      <c r="M8" s="18">
        <f>L8/1.22</f>
        <v>866000</v>
      </c>
      <c r="N8" s="33" t="s">
        <v>15</v>
      </c>
      <c r="O8" s="18">
        <f>P8*1.22</f>
        <v>1659546.5044</v>
      </c>
      <c r="P8" s="15">
        <v>1360284.02</v>
      </c>
      <c r="Q8" s="33" t="s">
        <v>36</v>
      </c>
      <c r="R8" s="18">
        <v>1205000</v>
      </c>
      <c r="S8" s="15">
        <v>1360284.02</v>
      </c>
      <c r="T8" s="33" t="s">
        <v>39</v>
      </c>
      <c r="U8" s="18">
        <f>V8*1.22</f>
        <v>994300</v>
      </c>
      <c r="V8" s="15">
        <v>815000</v>
      </c>
      <c r="W8" s="19">
        <f>ROUND(AVERAGEA(F8,I8,L8,U8,O8,R8),2)</f>
        <v>1186311.08</v>
      </c>
      <c r="X8" s="20">
        <f>W8*D8</f>
        <v>1186311.08</v>
      </c>
    </row>
    <row r="9" spans="1:24" ht="21" thickBot="1" x14ac:dyDescent="0.3">
      <c r="A9" s="70" t="s">
        <v>20</v>
      </c>
      <c r="B9" s="71"/>
      <c r="C9" s="71"/>
      <c r="D9" s="72"/>
      <c r="E9" s="51">
        <f>SUMPRODUCT(D8:D8,F8:F8)</f>
        <v>1220000</v>
      </c>
      <c r="F9" s="51"/>
      <c r="G9" s="52"/>
      <c r="H9" s="51">
        <f>SUMPRODUCT(D8:D8,I8:I8)</f>
        <v>982500</v>
      </c>
      <c r="I9" s="51"/>
      <c r="J9" s="52"/>
      <c r="K9" s="51">
        <f>SUMPRODUCT(D8:D8,L8:L8)</f>
        <v>1056520</v>
      </c>
      <c r="L9" s="51"/>
      <c r="M9" s="52"/>
      <c r="N9" s="50">
        <f>SUMPRODUCT(A8:A8,O8:O8)</f>
        <v>1659546.5044</v>
      </c>
      <c r="O9" s="51"/>
      <c r="P9" s="52"/>
      <c r="Q9" s="50">
        <f>SUMPRODUCT(A8:A8,R8:R8)</f>
        <v>1205000</v>
      </c>
      <c r="R9" s="51"/>
      <c r="S9" s="52"/>
      <c r="T9" s="50">
        <f>SUMPRODUCT(D8:D8,U8:U8)</f>
        <v>994300</v>
      </c>
      <c r="U9" s="51"/>
      <c r="V9" s="52"/>
      <c r="W9" s="75">
        <f>SUM(W8)</f>
        <v>1186311.08</v>
      </c>
      <c r="X9" s="76"/>
    </row>
    <row r="10" spans="1:24" ht="21" thickBot="1" x14ac:dyDescent="0.3">
      <c r="A10" s="64" t="s">
        <v>21</v>
      </c>
      <c r="B10" s="65"/>
      <c r="C10" s="65"/>
      <c r="D10" s="66"/>
      <c r="E10" s="54">
        <f>SUMPRODUCT(D8:D8,G8:G8)</f>
        <v>1000000</v>
      </c>
      <c r="F10" s="54"/>
      <c r="G10" s="55"/>
      <c r="H10" s="54">
        <f>SUMPRODUCT(D8:D8,J8:J8)</f>
        <v>805327.86885245901</v>
      </c>
      <c r="I10" s="54"/>
      <c r="J10" s="55"/>
      <c r="K10" s="54">
        <f>SUMPRODUCT(D8:D8,M8:M8)</f>
        <v>866000</v>
      </c>
      <c r="L10" s="54"/>
      <c r="M10" s="55"/>
      <c r="N10" s="53">
        <f>SUMPRODUCT(A8:A8,P8:P8)</f>
        <v>1360284.02</v>
      </c>
      <c r="O10" s="54"/>
      <c r="P10" s="55"/>
      <c r="Q10" s="53">
        <f>SUMPRODUCT(A8:A8,S8:S8)</f>
        <v>1360284.02</v>
      </c>
      <c r="R10" s="54"/>
      <c r="S10" s="55"/>
      <c r="T10" s="53">
        <f>SUMPRODUCT(D8:D8,V8:V8)</f>
        <v>815000</v>
      </c>
      <c r="U10" s="54"/>
      <c r="V10" s="55"/>
      <c r="W10" s="75">
        <f>W9/1.22</f>
        <v>972386.13114754111</v>
      </c>
      <c r="X10" s="76"/>
    </row>
    <row r="11" spans="1:24" ht="19.5" customHeight="1" thickBot="1" x14ac:dyDescent="0.3">
      <c r="A11" s="70" t="s">
        <v>22</v>
      </c>
      <c r="B11" s="71"/>
      <c r="C11" s="71"/>
      <c r="D11" s="72"/>
      <c r="E11" s="57" t="s">
        <v>23</v>
      </c>
      <c r="F11" s="57"/>
      <c r="G11" s="58"/>
      <c r="H11" s="57" t="s">
        <v>23</v>
      </c>
      <c r="I11" s="57"/>
      <c r="J11" s="58"/>
      <c r="K11" s="57" t="s">
        <v>23</v>
      </c>
      <c r="L11" s="57"/>
      <c r="M11" s="58"/>
      <c r="N11" s="56" t="s">
        <v>23</v>
      </c>
      <c r="O11" s="57"/>
      <c r="P11" s="58"/>
      <c r="Q11" s="56" t="s">
        <v>23</v>
      </c>
      <c r="R11" s="57"/>
      <c r="S11" s="58"/>
      <c r="T11" s="56" t="s">
        <v>23</v>
      </c>
      <c r="U11" s="57"/>
      <c r="V11" s="58"/>
      <c r="W11" s="21"/>
      <c r="X11" s="22"/>
    </row>
    <row r="12" spans="1:24" ht="21" thickBot="1" x14ac:dyDescent="0.3">
      <c r="A12" s="70" t="s">
        <v>24</v>
      </c>
      <c r="B12" s="71"/>
      <c r="C12" s="71"/>
      <c r="D12" s="72"/>
      <c r="E12" s="57" t="s">
        <v>41</v>
      </c>
      <c r="F12" s="57"/>
      <c r="G12" s="58"/>
      <c r="H12" s="57" t="s">
        <v>41</v>
      </c>
      <c r="I12" s="57"/>
      <c r="J12" s="58"/>
      <c r="K12" s="57" t="s">
        <v>41</v>
      </c>
      <c r="L12" s="57"/>
      <c r="M12" s="58"/>
      <c r="N12" s="56" t="s">
        <v>25</v>
      </c>
      <c r="O12" s="57"/>
      <c r="P12" s="58"/>
      <c r="Q12" s="56" t="s">
        <v>37</v>
      </c>
      <c r="R12" s="57"/>
      <c r="S12" s="58"/>
      <c r="T12" s="56" t="s">
        <v>37</v>
      </c>
      <c r="U12" s="57"/>
      <c r="V12" s="58"/>
      <c r="W12" s="23"/>
      <c r="X12" s="24"/>
    </row>
    <row r="13" spans="1:24" ht="21" thickBot="1" x14ac:dyDescent="0.3">
      <c r="A13" s="70" t="s">
        <v>26</v>
      </c>
      <c r="B13" s="71"/>
      <c r="C13" s="71"/>
      <c r="D13" s="72"/>
      <c r="E13" s="57" t="s">
        <v>27</v>
      </c>
      <c r="F13" s="57"/>
      <c r="G13" s="58"/>
      <c r="H13" s="57" t="s">
        <v>27</v>
      </c>
      <c r="I13" s="57"/>
      <c r="J13" s="58"/>
      <c r="K13" s="57" t="s">
        <v>27</v>
      </c>
      <c r="L13" s="57"/>
      <c r="M13" s="58"/>
      <c r="N13" s="56" t="s">
        <v>28</v>
      </c>
      <c r="O13" s="57"/>
      <c r="P13" s="58"/>
      <c r="Q13" s="56" t="s">
        <v>28</v>
      </c>
      <c r="R13" s="57"/>
      <c r="S13" s="58"/>
      <c r="T13" s="56" t="s">
        <v>40</v>
      </c>
      <c r="U13" s="57"/>
      <c r="V13" s="58"/>
      <c r="W13" s="23"/>
      <c r="X13" s="24"/>
    </row>
    <row r="14" spans="1:24" ht="21" thickBot="1" x14ac:dyDescent="0.3">
      <c r="A14" s="70" t="s">
        <v>29</v>
      </c>
      <c r="B14" s="71"/>
      <c r="C14" s="71"/>
      <c r="D14" s="72"/>
      <c r="E14" s="73"/>
      <c r="F14" s="73"/>
      <c r="G14" s="74"/>
      <c r="H14" s="73"/>
      <c r="I14" s="73"/>
      <c r="J14" s="74"/>
      <c r="K14" s="61"/>
      <c r="L14" s="62"/>
      <c r="M14" s="63"/>
      <c r="N14" s="61"/>
      <c r="O14" s="62"/>
      <c r="P14" s="63"/>
      <c r="Q14" s="61"/>
      <c r="R14" s="62"/>
      <c r="S14" s="63"/>
      <c r="T14" s="61"/>
      <c r="U14" s="62"/>
      <c r="V14" s="63"/>
      <c r="W14" s="23"/>
      <c r="X14" s="24"/>
    </row>
    <row r="15" spans="1:24" ht="21" thickBot="1" x14ac:dyDescent="0.3">
      <c r="A15" s="64" t="s">
        <v>30</v>
      </c>
      <c r="B15" s="65"/>
      <c r="C15" s="65"/>
      <c r="D15" s="66"/>
      <c r="E15" s="42" t="s">
        <v>31</v>
      </c>
      <c r="F15" s="42"/>
      <c r="G15" s="43"/>
      <c r="H15" s="42" t="s">
        <v>32</v>
      </c>
      <c r="I15" s="42"/>
      <c r="J15" s="43"/>
      <c r="K15" s="42" t="s">
        <v>31</v>
      </c>
      <c r="L15" s="42"/>
      <c r="M15" s="43"/>
      <c r="N15" s="41" t="s">
        <v>33</v>
      </c>
      <c r="O15" s="42"/>
      <c r="P15" s="43"/>
      <c r="Q15" s="41" t="s">
        <v>33</v>
      </c>
      <c r="R15" s="42"/>
      <c r="S15" s="43"/>
      <c r="T15" s="41" t="s">
        <v>33</v>
      </c>
      <c r="U15" s="42"/>
      <c r="V15" s="43"/>
      <c r="W15" s="25"/>
      <c r="X15" s="26"/>
    </row>
    <row r="16" spans="1:24" ht="189.75" customHeight="1" x14ac:dyDescent="0.25">
      <c r="A16" s="67" t="s">
        <v>34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9"/>
    </row>
    <row r="17" spans="1:24" ht="24.75" customHeight="1" x14ac:dyDescent="0.25">
      <c r="A17" s="27" t="str">
        <f>E4</f>
        <v>КП 1</v>
      </c>
      <c r="B17" s="28"/>
      <c r="C17" s="28"/>
      <c r="D17" s="28"/>
      <c r="E17" s="29"/>
      <c r="F17" s="29"/>
      <c r="G17" s="29"/>
      <c r="H17" s="30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ht="18.75" customHeight="1" x14ac:dyDescent="0.25">
      <c r="A18" s="27" t="str">
        <f>H4</f>
        <v>КП 2</v>
      </c>
      <c r="B18" s="28"/>
      <c r="C18" s="28"/>
      <c r="D18" s="28"/>
      <c r="E18" s="29"/>
      <c r="F18" s="29"/>
      <c r="G18" s="29"/>
      <c r="H18" s="30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 ht="19.5" customHeight="1" x14ac:dyDescent="0.25">
      <c r="A19" s="27" t="str">
        <f>K4</f>
        <v>КП 3</v>
      </c>
      <c r="B19" s="28"/>
      <c r="C19" s="28"/>
      <c r="D19" s="28"/>
      <c r="E19" s="29"/>
      <c r="F19" s="29"/>
      <c r="G19" s="29"/>
      <c r="H19" s="30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 ht="20.25" customHeight="1" x14ac:dyDescent="0.25">
      <c r="A20" s="27" t="str">
        <f>N4</f>
        <v>КП 4</v>
      </c>
      <c r="B20" s="28"/>
      <c r="C20" s="28"/>
      <c r="D20" s="28"/>
      <c r="E20" s="29"/>
      <c r="F20" s="29"/>
      <c r="G20" s="29"/>
      <c r="H20" s="30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ht="20.25" customHeight="1" x14ac:dyDescent="0.25">
      <c r="A21" s="27" t="str">
        <f>Q4</f>
        <v>КП 5</v>
      </c>
      <c r="B21" s="28"/>
      <c r="C21" s="28"/>
      <c r="D21" s="28"/>
      <c r="E21" s="29"/>
      <c r="F21" s="29"/>
      <c r="G21" s="29"/>
      <c r="H21" s="30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 ht="20.25" customHeight="1" x14ac:dyDescent="0.25">
      <c r="A22" s="27" t="str">
        <f>T4</f>
        <v>КП 6</v>
      </c>
      <c r="B22" s="28"/>
      <c r="C22" s="28"/>
      <c r="D22" s="28"/>
      <c r="E22" s="29"/>
      <c r="F22" s="29"/>
      <c r="G22" s="29"/>
      <c r="H22" s="30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ht="271.5" customHeight="1" x14ac:dyDescent="0.25">
      <c r="A23" s="59" t="s">
        <v>72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31"/>
      <c r="X23" s="31"/>
    </row>
  </sheetData>
  <autoFilter ref="A7:X23" xr:uid="{D36F8030-BC32-45BC-A1F1-E52161CFFB38}"/>
  <mergeCells count="74">
    <mergeCell ref="A1:X1"/>
    <mergeCell ref="A2:X2"/>
    <mergeCell ref="A3:A7"/>
    <mergeCell ref="B3:B7"/>
    <mergeCell ref="C3:C7"/>
    <mergeCell ref="D3:D7"/>
    <mergeCell ref="E3:V3"/>
    <mergeCell ref="W3:W7"/>
    <mergeCell ref="X3:X7"/>
    <mergeCell ref="F4:F7"/>
    <mergeCell ref="V4:V7"/>
    <mergeCell ref="G4:G7"/>
    <mergeCell ref="I4:I7"/>
    <mergeCell ref="J4:J7"/>
    <mergeCell ref="L4:L7"/>
    <mergeCell ref="M4:M7"/>
    <mergeCell ref="U4:U7"/>
    <mergeCell ref="W9:X9"/>
    <mergeCell ref="A10:D10"/>
    <mergeCell ref="E10:G10"/>
    <mergeCell ref="H10:J10"/>
    <mergeCell ref="K10:M10"/>
    <mergeCell ref="T10:V10"/>
    <mergeCell ref="W10:X10"/>
    <mergeCell ref="A9:D9"/>
    <mergeCell ref="E9:G9"/>
    <mergeCell ref="H9:J9"/>
    <mergeCell ref="K9:M9"/>
    <mergeCell ref="T9:V9"/>
    <mergeCell ref="A12:D12"/>
    <mergeCell ref="E12:G12"/>
    <mergeCell ref="H12:J12"/>
    <mergeCell ref="K12:M12"/>
    <mergeCell ref="T12:V12"/>
    <mergeCell ref="A11:D11"/>
    <mergeCell ref="E11:G11"/>
    <mergeCell ref="H11:J11"/>
    <mergeCell ref="K11:M11"/>
    <mergeCell ref="T11:V11"/>
    <mergeCell ref="A14:D14"/>
    <mergeCell ref="E14:G14"/>
    <mergeCell ref="H14:J14"/>
    <mergeCell ref="K14:M14"/>
    <mergeCell ref="T14:V14"/>
    <mergeCell ref="Q14:S14"/>
    <mergeCell ref="A13:D13"/>
    <mergeCell ref="E13:G13"/>
    <mergeCell ref="H13:J13"/>
    <mergeCell ref="K13:M13"/>
    <mergeCell ref="T13:V13"/>
    <mergeCell ref="A23:V23"/>
    <mergeCell ref="O4:O7"/>
    <mergeCell ref="P4:P7"/>
    <mergeCell ref="N9:P9"/>
    <mergeCell ref="N10:P10"/>
    <mergeCell ref="N11:P11"/>
    <mergeCell ref="N12:P12"/>
    <mergeCell ref="N13:P13"/>
    <mergeCell ref="N14:P14"/>
    <mergeCell ref="N15:P15"/>
    <mergeCell ref="A15:D15"/>
    <mergeCell ref="E15:G15"/>
    <mergeCell ref="H15:J15"/>
    <mergeCell ref="K15:M15"/>
    <mergeCell ref="T15:V15"/>
    <mergeCell ref="A16:X16"/>
    <mergeCell ref="Q15:S15"/>
    <mergeCell ref="R4:R7"/>
    <mergeCell ref="S4:S7"/>
    <mergeCell ref="Q9:S9"/>
    <mergeCell ref="Q10:S10"/>
    <mergeCell ref="Q11:S11"/>
    <mergeCell ref="Q12:S12"/>
    <mergeCell ref="Q13:S13"/>
  </mergeCells>
  <pageMargins left="0.25" right="0.25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AF13-BF7D-4255-B309-E90F6D0ED942}">
  <dimension ref="A2:A4"/>
  <sheetViews>
    <sheetView workbookViewId="0">
      <selection activeCell="I11" sqref="I11"/>
    </sheetView>
  </sheetViews>
  <sheetFormatPr defaultRowHeight="15" x14ac:dyDescent="0.25"/>
  <sheetData>
    <row r="2" spans="1:1" ht="15.75" x14ac:dyDescent="0.25">
      <c r="A2" s="34" t="s">
        <v>44</v>
      </c>
    </row>
    <row r="3" spans="1:1" ht="15.75" x14ac:dyDescent="0.25">
      <c r="A3" s="34" t="s">
        <v>45</v>
      </c>
    </row>
    <row r="4" spans="1:1" ht="15.75" x14ac:dyDescent="0.25">
      <c r="A4" s="35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B7A1-7F3A-4AEC-8F88-3E53284D863B}">
  <dimension ref="A1:D7"/>
  <sheetViews>
    <sheetView workbookViewId="0">
      <selection activeCell="B26" sqref="B26"/>
    </sheetView>
  </sheetViews>
  <sheetFormatPr defaultRowHeight="15" x14ac:dyDescent="0.25"/>
  <cols>
    <col min="1" max="1" width="27.85546875" style="37" customWidth="1"/>
    <col min="2" max="2" width="40.28515625" style="37" customWidth="1"/>
    <col min="3" max="3" width="17.140625" style="37" customWidth="1"/>
    <col min="4" max="4" width="39.28515625" style="37" customWidth="1"/>
    <col min="5" max="16384" width="9.140625" style="37"/>
  </cols>
  <sheetData>
    <row r="1" spans="1:4" x14ac:dyDescent="0.25">
      <c r="A1" s="37" t="s">
        <v>49</v>
      </c>
      <c r="B1" s="37" t="s">
        <v>50</v>
      </c>
      <c r="C1" s="37" t="s">
        <v>51</v>
      </c>
      <c r="D1" s="37" t="s">
        <v>52</v>
      </c>
    </row>
    <row r="2" spans="1:4" ht="29.25" customHeight="1" x14ac:dyDescent="0.25">
      <c r="A2" s="38" t="s">
        <v>12</v>
      </c>
      <c r="B2" s="37" t="s">
        <v>47</v>
      </c>
      <c r="C2" s="39" t="s">
        <v>48</v>
      </c>
      <c r="D2" s="40" t="s">
        <v>53</v>
      </c>
    </row>
    <row r="3" spans="1:4" ht="30" x14ac:dyDescent="0.25">
      <c r="A3" s="38" t="s">
        <v>13</v>
      </c>
      <c r="B3" s="37" t="s">
        <v>54</v>
      </c>
      <c r="C3" s="36" t="s">
        <v>56</v>
      </c>
      <c r="D3" s="40" t="s">
        <v>55</v>
      </c>
    </row>
    <row r="4" spans="1:4" x14ac:dyDescent="0.25">
      <c r="A4" s="37" t="s">
        <v>60</v>
      </c>
      <c r="B4" s="37" t="s">
        <v>57</v>
      </c>
      <c r="C4" s="36" t="s">
        <v>58</v>
      </c>
      <c r="D4" s="37" t="s">
        <v>59</v>
      </c>
    </row>
    <row r="5" spans="1:4" ht="30.75" customHeight="1" x14ac:dyDescent="0.25">
      <c r="A5" s="37" t="s">
        <v>61</v>
      </c>
      <c r="B5" s="36" t="s">
        <v>62</v>
      </c>
      <c r="C5" s="36" t="s">
        <v>63</v>
      </c>
      <c r="D5" s="40" t="s">
        <v>64</v>
      </c>
    </row>
    <row r="6" spans="1:4" ht="45" x14ac:dyDescent="0.25">
      <c r="A6" s="37" t="s">
        <v>14</v>
      </c>
      <c r="B6" s="37" t="s">
        <v>65</v>
      </c>
      <c r="D6" s="40" t="s">
        <v>66</v>
      </c>
    </row>
    <row r="7" spans="1:4" x14ac:dyDescent="0.25">
      <c r="A7" s="37" t="s">
        <v>67</v>
      </c>
      <c r="B7" s="37" t="s">
        <v>68</v>
      </c>
      <c r="D7" s="37" t="s">
        <v>69</v>
      </c>
    </row>
  </sheetData>
  <hyperlinks>
    <hyperlink ref="C2" r:id="rId1" xr:uid="{9AA16CFE-9614-4F4F-8308-F93745C2E4F6}"/>
    <hyperlink ref="C3" r:id="rId2" xr:uid="{B729500B-BEF8-4CC3-B0C9-F94DE055E61C}"/>
    <hyperlink ref="C4" r:id="rId3" xr:uid="{74F7668C-E51F-48D2-A0C9-1490C5EFDDD6}"/>
    <hyperlink ref="B5" r:id="rId4" xr:uid="{64873D3F-2E14-49E6-913A-C5754A223B19}"/>
    <hyperlink ref="C5" r:id="rId5" xr:uid="{BD0770B2-B093-49A9-A058-183601B73E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КК Тиристорный возбудитель</vt:lpstr>
      <vt:lpstr>ОКПД2</vt:lpstr>
      <vt:lpstr>Поставщики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Надежда Геннадьевна</dc:creator>
  <cp:lastModifiedBy>Федорцов Ярослав Игоревич</cp:lastModifiedBy>
  <cp:lastPrinted>2026-05-08T07:46:09Z</cp:lastPrinted>
  <dcterms:created xsi:type="dcterms:W3CDTF">2026-04-30T08:51:52Z</dcterms:created>
  <dcterms:modified xsi:type="dcterms:W3CDTF">2026-05-13T10:46:00Z</dcterms:modified>
</cp:coreProperties>
</file>